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O\tonery\001\1 výzva\"/>
    </mc:Choice>
  </mc:AlternateContent>
  <xr:revisionPtr revIDLastSave="0" documentId="13_ncr:1_{76ACDEDB-F61F-4029-8530-331B8CDCFDC1}" xr6:coauthVersionLast="36" xr6:coauthVersionMax="47" xr10:uidLastSave="{00000000-0000-0000-0000-000000000000}"/>
  <bookViews>
    <workbookView xWindow="0" yWindow="0" windowWidth="28800" windowHeight="12225" tabRatio="668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O9" i="1"/>
  <c r="P12" i="1" s="1"/>
  <c r="H9" i="1"/>
  <c r="S8" i="1" l="1"/>
  <c r="O8" i="1"/>
  <c r="H8" i="1"/>
  <c r="R8" i="1" l="1"/>
  <c r="O7" i="1"/>
  <c r="H7" i="1" l="1"/>
  <c r="S7" i="1" l="1"/>
  <c r="R7" i="1"/>
  <c r="Q12" i="1" s="1"/>
</calcChain>
</file>

<file path=xl/sharedStrings.xml><?xml version="1.0" encoding="utf-8"?>
<sst xmlns="http://schemas.openxmlformats.org/spreadsheetml/2006/main" count="54" uniqueCount="49">
  <si>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</si>
  <si>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</si>
  <si>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</si>
  <si>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</si>
  <si>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</si>
  <si>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</si>
  <si>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</si>
  <si>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</si>
  <si>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</si>
  <si>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</si>
  <si>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</si>
  <si>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30192113-6 - Inkoustové náplně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</si>
  <si>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</si>
  <si>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</si>
  <si>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</si>
  <si>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</si>
  <si>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</si>
  <si>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</si>
  <si>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</si>
  <si>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</si>
  <si>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</si>
  <si>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</si>
  <si>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</si>
  <si>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</si>
  <si>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</si>
  <si>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</si>
  <si>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</si>
  <si>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</si>
  <si>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</si>
  <si>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ID</t>
  </si>
  <si>
    <t>ks</t>
  </si>
  <si>
    <t>Příloha č. 2 Kupní smlouvy - technická specifikace
Tonery (II.) 001 - 2022 (originální)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</si>
  <si>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</si>
  <si>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</si>
  <si>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1061/22</t>
  </si>
  <si>
    <t>5219/0003/22</t>
  </si>
  <si>
    <t>DFAV - Vlasta Suchomelová,
Tel.: 724 005 497, 
37763 2001,
E-mail: suchome@fav.zcu.cz</t>
  </si>
  <si>
    <t>Technická 8, 
301 00 Plzeň,
Nové technologie pro informační společnost (NTIS),
místnost UC 131</t>
  </si>
  <si>
    <t>Válcová jednotka OKI MC 562w</t>
  </si>
  <si>
    <t>Zapékací jednotka OKI MC 562w</t>
  </si>
  <si>
    <t>Náplň do tiskárny Brother MFC-L2712DW</t>
  </si>
  <si>
    <t>Samostatná faktura</t>
  </si>
  <si>
    <t>2371/22</t>
  </si>
  <si>
    <t>8219/0008/22</t>
  </si>
  <si>
    <t>PS-I - Gabriela Langerová, 
Tel.: 735 713 921,
E-mail: glangero@ps.zcu.cz</t>
  </si>
  <si>
    <t>Kollárova 19,  
301 00 Plzeň, 
Provoz a služby - Investice,
místnost KO 218</t>
  </si>
  <si>
    <t>Originální toner. Výtěžnost 3 000 stran.</t>
  </si>
  <si>
    <t>Originální jednotka. Výtěžnost 30 000 stran.</t>
  </si>
  <si>
    <t>Originální jednotka. Výtěžnost 60 000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</si>
</sst>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1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59"/>
  <sheetViews>
    <sheetView tabSelected="1" zoomScale="75" zoomScaleNormal="75" workbookViewId="0">
      <selection activeCell="M12" sqref="M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0.140625" style="1" customWidth="1"/>
    <col min="9" max="9" width="21.85546875" style="1" customWidth="1"/>
    <col min="10" max="10" width="16.85546875" style="1" customWidth="1"/>
    <col min="11" max="11" width="29.7109375" style="5" hidden="1" customWidth="1"/>
    <col min="12" max="12" width="40.5703125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22" width="11.7109375" style="5" bestFit="1" customWidth="1"/>
    <col min="23" max="23" width="17.28515625" style="5" bestFit="1" customWidth="1"/>
    <col min="24" max="16384" width="9.140625" style="5"/>
  </cols>
  <sheetData>
    <row r="1" spans="2:23" ht="43.15" customHeight="1" x14ac:dyDescent="0.25">
      <c r="B1" s="85" t="s">
        <v>31</v>
      </c>
      <c r="C1" s="86"/>
      <c r="D1" s="35"/>
      <c r="E1" s="36"/>
    </row>
    <row r="2" spans="2:23" ht="18.75" customHeight="1" x14ac:dyDescent="0.25">
      <c r="B2" s="10"/>
      <c r="C2" s="5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  <c r="V2" s="8"/>
      <c r="W2" s="8"/>
    </row>
    <row r="3" spans="2:23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7"/>
      <c r="O3" s="4"/>
      <c r="P3" s="37"/>
      <c r="Q3" s="37"/>
      <c r="R3" s="37"/>
      <c r="S3" s="37"/>
    </row>
    <row r="4" spans="2:23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3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2:23" ht="102.75" customHeight="1" thickTop="1" thickBot="1" x14ac:dyDescent="0.3">
      <c r="B6" s="23" t="s">
        <v>3</v>
      </c>
      <c r="C6" s="39" t="s">
        <v>18</v>
      </c>
      <c r="D6" s="24" t="s">
        <v>4</v>
      </c>
      <c r="E6" s="39" t="s">
        <v>19</v>
      </c>
      <c r="F6" s="39" t="s">
        <v>20</v>
      </c>
      <c r="G6" s="25" t="s">
        <v>5</v>
      </c>
      <c r="H6" s="39" t="s">
        <v>15</v>
      </c>
      <c r="I6" s="39" t="s">
        <v>21</v>
      </c>
      <c r="J6" s="39" t="s">
        <v>22</v>
      </c>
      <c r="K6" s="24" t="s">
        <v>33</v>
      </c>
      <c r="L6" s="47" t="s">
        <v>23</v>
      </c>
      <c r="M6" s="39" t="s">
        <v>26</v>
      </c>
      <c r="N6" s="39" t="s">
        <v>24</v>
      </c>
      <c r="O6" s="39" t="s">
        <v>25</v>
      </c>
      <c r="P6" s="24" t="s">
        <v>6</v>
      </c>
      <c r="Q6" s="26" t="s">
        <v>7</v>
      </c>
      <c r="R6" s="59" t="s">
        <v>8</v>
      </c>
      <c r="S6" s="59" t="s">
        <v>9</v>
      </c>
      <c r="T6" s="39" t="s">
        <v>27</v>
      </c>
      <c r="U6" s="39" t="s">
        <v>28</v>
      </c>
      <c r="V6" s="39" t="s">
        <v>29</v>
      </c>
      <c r="W6" s="27" t="s">
        <v>10</v>
      </c>
    </row>
    <row r="7" spans="2:23" ht="84" customHeight="1" thickTop="1" x14ac:dyDescent="0.25">
      <c r="B7" s="49">
        <v>1</v>
      </c>
      <c r="C7" s="60" t="s">
        <v>38</v>
      </c>
      <c r="D7" s="50">
        <v>2</v>
      </c>
      <c r="E7" s="51" t="s">
        <v>30</v>
      </c>
      <c r="F7" s="60" t="s">
        <v>47</v>
      </c>
      <c r="G7" s="110"/>
      <c r="H7" s="52" t="str">
        <f t="shared" ref="H7:H9" si="0">IF(P7&gt;1999,"ANO","NE")</f>
        <v>ANO</v>
      </c>
      <c r="I7" s="92" t="s">
        <v>41</v>
      </c>
      <c r="J7" s="94" t="s">
        <v>32</v>
      </c>
      <c r="K7" s="96"/>
      <c r="L7" s="98" t="s">
        <v>36</v>
      </c>
      <c r="M7" s="98" t="s">
        <v>37</v>
      </c>
      <c r="N7" s="57">
        <v>21</v>
      </c>
      <c r="O7" s="53">
        <f>D7*P7</f>
        <v>6000</v>
      </c>
      <c r="P7" s="54">
        <v>3000</v>
      </c>
      <c r="Q7" s="113"/>
      <c r="R7" s="55">
        <f>D7*Q7</f>
        <v>0</v>
      </c>
      <c r="S7" s="56" t="str">
        <f t="shared" ref="S7" si="1">IF(ISNUMBER(Q7), IF(Q7&gt;P7,"NEVYHOVUJE","VYHOVUJE")," ")</f>
        <v xml:space="preserve"> </v>
      </c>
      <c r="T7" s="99"/>
      <c r="U7" s="99" t="s">
        <v>14</v>
      </c>
      <c r="V7" s="101" t="s">
        <v>34</v>
      </c>
      <c r="W7" s="103" t="s">
        <v>35</v>
      </c>
    </row>
    <row r="8" spans="2:23" ht="73.5" customHeight="1" thickBot="1" x14ac:dyDescent="0.3">
      <c r="B8" s="61">
        <v>2</v>
      </c>
      <c r="C8" s="62" t="s">
        <v>39</v>
      </c>
      <c r="D8" s="63">
        <v>2</v>
      </c>
      <c r="E8" s="70" t="s">
        <v>30</v>
      </c>
      <c r="F8" s="62" t="s">
        <v>48</v>
      </c>
      <c r="G8" s="111"/>
      <c r="H8" s="64" t="str">
        <f t="shared" si="0"/>
        <v>ANO</v>
      </c>
      <c r="I8" s="93"/>
      <c r="J8" s="95"/>
      <c r="K8" s="97"/>
      <c r="L8" s="97"/>
      <c r="M8" s="97"/>
      <c r="N8" s="65">
        <v>21</v>
      </c>
      <c r="O8" s="66">
        <f t="shared" ref="O8:O9" si="2">D8*P8</f>
        <v>4000</v>
      </c>
      <c r="P8" s="67">
        <v>2000</v>
      </c>
      <c r="Q8" s="114"/>
      <c r="R8" s="68">
        <f t="shared" ref="R8" si="3">D8*Q8</f>
        <v>0</v>
      </c>
      <c r="S8" s="69" t="str">
        <f t="shared" ref="S8" si="4">IF(ISNUMBER(Q8), IF(Q8&gt;P8,"NEVYHOVUJE","VYHOVUJE")," ")</f>
        <v xml:space="preserve"> </v>
      </c>
      <c r="T8" s="100"/>
      <c r="U8" s="100"/>
      <c r="V8" s="102"/>
      <c r="W8" s="104"/>
    </row>
    <row r="9" spans="2:23" ht="84" customHeight="1" thickBot="1" x14ac:dyDescent="0.3">
      <c r="B9" s="71">
        <v>3</v>
      </c>
      <c r="C9" s="72" t="s">
        <v>40</v>
      </c>
      <c r="D9" s="73">
        <v>1</v>
      </c>
      <c r="E9" s="74" t="s">
        <v>30</v>
      </c>
      <c r="F9" s="72" t="s">
        <v>46</v>
      </c>
      <c r="G9" s="112"/>
      <c r="H9" s="75" t="str">
        <f t="shared" si="0"/>
        <v>NE</v>
      </c>
      <c r="I9" s="76" t="s">
        <v>41</v>
      </c>
      <c r="J9" s="76" t="s">
        <v>32</v>
      </c>
      <c r="K9" s="77"/>
      <c r="L9" s="76" t="s">
        <v>44</v>
      </c>
      <c r="M9" s="76" t="s">
        <v>45</v>
      </c>
      <c r="N9" s="78">
        <v>21</v>
      </c>
      <c r="O9" s="79">
        <f t="shared" si="2"/>
        <v>1731</v>
      </c>
      <c r="P9" s="80">
        <v>1731</v>
      </c>
      <c r="Q9" s="115"/>
      <c r="R9" s="81">
        <f t="shared" ref="R9" si="5">D9*Q9</f>
        <v>0</v>
      </c>
      <c r="S9" s="82" t="str">
        <f t="shared" ref="S9" si="6">IF(ISNUMBER(Q9), IF(Q9&gt;P9,"NEVYHOVUJE","VYHOVUJE")," ")</f>
        <v xml:space="preserve"> </v>
      </c>
      <c r="T9" s="74"/>
      <c r="U9" s="74" t="s">
        <v>11</v>
      </c>
      <c r="V9" s="83" t="s">
        <v>42</v>
      </c>
      <c r="W9" s="84" t="s">
        <v>43</v>
      </c>
    </row>
    <row r="10" spans="2:23" ht="16.5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R10" s="48"/>
    </row>
    <row r="11" spans="2:23" ht="60.75" customHeight="1" thickTop="1" thickBot="1" x14ac:dyDescent="0.3">
      <c r="B11" s="87" t="s">
        <v>16</v>
      </c>
      <c r="C11" s="88"/>
      <c r="D11" s="88"/>
      <c r="E11" s="88"/>
      <c r="F11" s="88"/>
      <c r="G11" s="88"/>
      <c r="H11" s="58"/>
      <c r="I11" s="28"/>
      <c r="J11" s="28"/>
      <c r="K11" s="28"/>
      <c r="L11" s="12"/>
      <c r="M11" s="12"/>
      <c r="N11" s="29"/>
      <c r="O11" s="29"/>
      <c r="P11" s="30" t="s">
        <v>12</v>
      </c>
      <c r="Q11" s="89" t="s">
        <v>13</v>
      </c>
      <c r="R11" s="90"/>
      <c r="S11" s="91"/>
      <c r="T11" s="22"/>
      <c r="U11" s="31"/>
    </row>
    <row r="12" spans="2:23" ht="33.75" customHeight="1" thickTop="1" thickBot="1" x14ac:dyDescent="0.3">
      <c r="B12" s="105" t="s">
        <v>17</v>
      </c>
      <c r="C12" s="106"/>
      <c r="D12" s="106"/>
      <c r="E12" s="106"/>
      <c r="F12" s="106"/>
      <c r="G12" s="106"/>
      <c r="H12" s="38"/>
      <c r="I12" s="32"/>
      <c r="L12" s="10"/>
      <c r="M12" s="10"/>
      <c r="N12" s="33"/>
      <c r="O12" s="33"/>
      <c r="P12" s="34">
        <f>SUM(O7:O9)</f>
        <v>11731</v>
      </c>
      <c r="Q12" s="107">
        <f>SUM(R7:R9)</f>
        <v>0</v>
      </c>
      <c r="R12" s="108"/>
      <c r="S12" s="109"/>
    </row>
    <row r="13" spans="2:23" ht="14.25" customHeight="1" thickTop="1" x14ac:dyDescent="0.25"/>
    <row r="14" spans="2:23" ht="14.25" customHeight="1" x14ac:dyDescent="0.25">
      <c r="B14" s="41"/>
    </row>
    <row r="15" spans="2:23" ht="14.25" customHeight="1" x14ac:dyDescent="0.25">
      <c r="B15" s="42"/>
      <c r="C15" s="41"/>
    </row>
    <row r="16" spans="2:23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IFZPU0SI2q0uFDldzvx3T1iQjClivN2vbmATwezanzTiAebjyMpbqLouE+Qd/fByR3b4GoQ1fJ8XzVsv8OOS2w==" saltValue="VX0/fx/4dQ6DiHyjO3IuGA==" spinCount="100000" sheet="1" objects="1" scenarios="1"/>
  <mergeCells count="14">
    <mergeCell ref="T7:T8"/>
    <mergeCell ref="U7:U8"/>
    <mergeCell ref="V7:V8"/>
    <mergeCell ref="W7:W8"/>
    <mergeCell ref="B12:G12"/>
    <mergeCell ref="Q12:S12"/>
    <mergeCell ref="B1:C1"/>
    <mergeCell ref="B11:G11"/>
    <mergeCell ref="Q11:S11"/>
    <mergeCell ref="I7:I8"/>
    <mergeCell ref="J7:J8"/>
    <mergeCell ref="K7:K8"/>
    <mergeCell ref="L7:L8"/>
    <mergeCell ref="M7:M8"/>
  </mergeCells>
  <conditionalFormatting sqref="B7:B9 D7:D9">
    <cfRule type="containsBlanks" dxfId="10" priority="53">
      <formula>LEN(TRIM(B7))=0</formula>
    </cfRule>
  </conditionalFormatting>
  <conditionalFormatting sqref="B7:B9">
    <cfRule type="cellIs" dxfId="9" priority="48" operator="greaterThanOrEqual">
      <formula>1</formula>
    </cfRule>
  </conditionalFormatting>
  <conditionalFormatting sqref="S7:S9">
    <cfRule type="cellIs" dxfId="8" priority="45" operator="equal">
      <formula>"VYHOVUJE"</formula>
    </cfRule>
  </conditionalFormatting>
  <conditionalFormatting sqref="S7:S9">
    <cfRule type="cellIs" dxfId="7" priority="44" operator="equal">
      <formula>"NEVYHOVUJE"</formula>
    </cfRule>
  </conditionalFormatting>
  <conditionalFormatting sqref="G7:G9 Q7:Q9">
    <cfRule type="containsBlanks" dxfId="6" priority="25">
      <formula>LEN(TRIM(G7))=0</formula>
    </cfRule>
  </conditionalFormatting>
  <conditionalFormatting sqref="G7:G9 Q7:Q9">
    <cfRule type="notContainsBlanks" dxfId="5" priority="23">
      <formula>LEN(TRIM(G7))&gt;0</formula>
    </cfRule>
  </conditionalFormatting>
  <conditionalFormatting sqref="G7:G9 Q7:Q9">
    <cfRule type="notContainsBlanks" dxfId="4" priority="22">
      <formula>LEN(TRIM(G7))&gt;0</formula>
    </cfRule>
  </conditionalFormatting>
  <conditionalFormatting sqref="G7:G9">
    <cfRule type="notContainsBlanks" dxfId="3" priority="21">
      <formula>LEN(TRIM(G7))&gt;0</formula>
    </cfRule>
  </conditionalFormatting>
  <conditionalFormatting sqref="H7:H9">
    <cfRule type="containsBlanks" dxfId="2" priority="54">
      <formula>LEN(TRIM(H7))=0</formula>
    </cfRule>
  </conditionalFormatting>
  <conditionalFormatting sqref="H7:H9">
    <cfRule type="notContainsBlanks" dxfId="1" priority="56">
      <formula>LEN(TRIM(H7))&gt;0</formula>
    </cfRule>
  </conditionalFormatting>
  <conditionalFormatting sqref="H7:H9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2022-01-18T06:35:19Z</cp:lastPrinted>
  <dcterms:created xsi:type="dcterms:W3CDTF">2014-03-05T12:43:32Z</dcterms:created>
  <dcterms:modified xsi:type="dcterms:W3CDTF">2022-01-18T07:31:19Z</dcterms:modified>
</cp:coreProperties>
</file>